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Sheet1" sheetId="1" r:id="rId1"/>
    <sheet name="K值计算" sheetId="2" r:id="rId2"/>
  </sheets>
  <definedNames>
    <definedName name="_xlnm._FilterDatabase" localSheetId="1" hidden="1">K值计算!$A$24:$F$24</definedName>
    <definedName name="_xlnm._FilterDatabase" localSheetId="0" hidden="1">Sheet1!$A$1:$C$43</definedName>
  </definedNames>
  <calcPr calcId="124519"/>
</workbook>
</file>

<file path=xl/calcChain.xml><?xml version="1.0" encoding="utf-8"?>
<calcChain xmlns="http://schemas.openxmlformats.org/spreadsheetml/2006/main">
  <c r="F32" i="2"/>
  <c r="G18"/>
  <c r="G8"/>
  <c r="G31"/>
  <c r="G28"/>
  <c r="G25" l="1"/>
  <c r="G26"/>
  <c r="G27"/>
  <c r="G29"/>
  <c r="G30"/>
  <c r="G15"/>
  <c r="G16"/>
  <c r="G17"/>
  <c r="G19"/>
  <c r="G20"/>
  <c r="G5"/>
  <c r="G6"/>
  <c r="G7"/>
  <c r="G9"/>
  <c r="G10"/>
  <c r="G4"/>
  <c r="F21"/>
  <c r="F11"/>
  <c r="E26"/>
  <c r="E27"/>
  <c r="E28"/>
  <c r="E29"/>
  <c r="E30"/>
  <c r="E31"/>
  <c r="E25"/>
  <c r="E5"/>
  <c r="E6"/>
  <c r="E7"/>
  <c r="E8"/>
  <c r="E9"/>
  <c r="E10"/>
  <c r="E4"/>
  <c r="C7" i="1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5"/>
  <c r="C3"/>
  <c r="G21" i="2" l="1"/>
  <c r="G11"/>
  <c r="G32"/>
</calcChain>
</file>

<file path=xl/comments1.xml><?xml version="1.0" encoding="utf-8"?>
<comments xmlns="http://schemas.openxmlformats.org/spreadsheetml/2006/main">
  <authors>
    <author>作者</author>
  </authors>
  <commentList>
    <comment ref="G11" authorId="0">
      <text>
        <r>
          <rPr>
            <b/>
            <sz val="10"/>
            <color indexed="81"/>
            <rFont val="宋体"/>
            <family val="3"/>
            <charset val="134"/>
          </rPr>
          <t>作者:</t>
        </r>
        <r>
          <rPr>
            <sz val="10"/>
            <color indexed="81"/>
            <rFont val="宋体"/>
            <family val="3"/>
            <charset val="134"/>
          </rPr>
          <t xml:space="preserve">
算术平均值</t>
        </r>
      </text>
    </comment>
    <comment ref="G21" authorId="0">
      <text>
        <r>
          <rPr>
            <b/>
            <sz val="10"/>
            <color indexed="81"/>
            <rFont val="宋体"/>
            <family val="3"/>
            <charset val="134"/>
          </rPr>
          <t>作者:</t>
        </r>
        <r>
          <rPr>
            <sz val="10"/>
            <color indexed="81"/>
            <rFont val="宋体"/>
            <family val="3"/>
            <charset val="134"/>
          </rPr>
          <t xml:space="preserve">
算术平均值</t>
        </r>
      </text>
    </comment>
    <comment ref="G32" authorId="0">
      <text>
        <r>
          <rPr>
            <b/>
            <sz val="10"/>
            <color indexed="81"/>
            <rFont val="宋体"/>
            <family val="3"/>
            <charset val="134"/>
          </rPr>
          <t>作者:</t>
        </r>
        <r>
          <rPr>
            <sz val="10"/>
            <color indexed="81"/>
            <rFont val="宋体"/>
            <family val="3"/>
            <charset val="134"/>
          </rPr>
          <t xml:space="preserve">
算术平均值</t>
        </r>
      </text>
    </comment>
  </commentList>
</comments>
</file>

<file path=xl/sharedStrings.xml><?xml version="1.0" encoding="utf-8"?>
<sst xmlns="http://schemas.openxmlformats.org/spreadsheetml/2006/main" count="117" uniqueCount="97">
  <si>
    <t>S1-1</t>
  </si>
  <si>
    <t>S1-2</t>
  </si>
  <si>
    <t>S2-1</t>
  </si>
  <si>
    <t>S2-2</t>
  </si>
  <si>
    <t>S3-1</t>
  </si>
  <si>
    <t>S3-2</t>
  </si>
  <si>
    <t>S4-1</t>
  </si>
  <si>
    <t>S4-2</t>
  </si>
  <si>
    <t>S5-1</t>
  </si>
  <si>
    <t>S5-2</t>
  </si>
  <si>
    <t>S6-1</t>
  </si>
  <si>
    <t>S6-2</t>
  </si>
  <si>
    <t>S7-1</t>
  </si>
  <si>
    <t>S7-2</t>
  </si>
  <si>
    <t>B1-1</t>
  </si>
  <si>
    <t>B1-2</t>
  </si>
  <si>
    <t>B2-1</t>
  </si>
  <si>
    <t>B2-2</t>
  </si>
  <si>
    <t>B3-1</t>
  </si>
  <si>
    <t>B3-2</t>
  </si>
  <si>
    <t>B4-1</t>
  </si>
  <si>
    <t>B4-2</t>
  </si>
  <si>
    <t>B5-1</t>
  </si>
  <si>
    <t>B5-2</t>
  </si>
  <si>
    <t>B6-1</t>
  </si>
  <si>
    <t>B6-2</t>
  </si>
  <si>
    <t>C1-1</t>
  </si>
  <si>
    <t>C1-2</t>
  </si>
  <si>
    <t>C2-1</t>
  </si>
  <si>
    <t>C2-2</t>
  </si>
  <si>
    <t>C3-1</t>
  </si>
  <si>
    <t>C3-2</t>
  </si>
  <si>
    <t>C4-1</t>
  </si>
  <si>
    <t>C4-2</t>
  </si>
  <si>
    <t>C5-1</t>
  </si>
  <si>
    <t>C5-2</t>
  </si>
  <si>
    <t>C6-1</t>
  </si>
  <si>
    <t>C6-2</t>
  </si>
  <si>
    <t>C7-1</t>
  </si>
  <si>
    <t>C7-2</t>
  </si>
  <si>
    <t>C8-1</t>
  </si>
  <si>
    <t>C8-2</t>
  </si>
  <si>
    <t>a</t>
  </si>
  <si>
    <t>b</t>
  </si>
  <si>
    <t>c</t>
  </si>
  <si>
    <t>S1</t>
  </si>
  <si>
    <t>S2</t>
  </si>
  <si>
    <t>S3</t>
  </si>
  <si>
    <t>S4</t>
  </si>
  <si>
    <t>S5</t>
  </si>
  <si>
    <t>S6</t>
  </si>
  <si>
    <t>S7</t>
  </si>
  <si>
    <t>B1</t>
  </si>
  <si>
    <t>B2</t>
  </si>
  <si>
    <t>B3</t>
  </si>
  <si>
    <t>B4</t>
  </si>
  <si>
    <t>B5</t>
  </si>
  <si>
    <t>B6</t>
  </si>
  <si>
    <t>C2</t>
  </si>
  <si>
    <t>C3</t>
  </si>
  <si>
    <t>C4</t>
  </si>
  <si>
    <t>C5</t>
  </si>
  <si>
    <t>C6</t>
  </si>
  <si>
    <t>C7</t>
  </si>
  <si>
    <t>C8</t>
  </si>
  <si>
    <t>N/A</t>
  </si>
  <si>
    <t>编号</t>
    <phoneticPr fontId="1" type="noConversion"/>
  </si>
  <si>
    <t>扫描宽度W(m)</t>
    <phoneticPr fontId="1" type="noConversion"/>
  </si>
  <si>
    <t>束流I(mA)</t>
    <phoneticPr fontId="1" type="noConversion"/>
  </si>
  <si>
    <t>传输速度(m/min)</t>
    <phoneticPr fontId="1" type="noConversion"/>
  </si>
  <si>
    <t>1/扫描宽度</t>
    <phoneticPr fontId="1" type="noConversion"/>
  </si>
  <si>
    <t>1/传输速度</t>
    <phoneticPr fontId="1" type="noConversion"/>
  </si>
  <si>
    <t>K值</t>
    <phoneticPr fontId="1" type="noConversion"/>
  </si>
  <si>
    <t>恒束流及传输速度、变扫描宽度测试数据</t>
    <phoneticPr fontId="1" type="noConversion"/>
  </si>
  <si>
    <t>恒扫描宽度及传输速度、变束流测试数据</t>
    <phoneticPr fontId="1" type="noConversion"/>
  </si>
  <si>
    <t>拟合K值 =</t>
    <phoneticPr fontId="1" type="noConversion"/>
  </si>
  <si>
    <t>恒束流及扫描宽度、变传输速度测试数据</t>
    <phoneticPr fontId="1" type="noConversion"/>
  </si>
  <si>
    <t>说明：</t>
    <phoneticPr fontId="1" type="noConversion"/>
  </si>
  <si>
    <t>1. 每个剂量值都是用相同设置辐照参数获得的多组测量结果的平均值；</t>
    <phoneticPr fontId="1" type="noConversion"/>
  </si>
  <si>
    <t xml:space="preserve">   再取这些K值计算它们的平均值，选用该平均值作为日常剂量计算的系数K或PCS软件系统的设定K值；</t>
    <phoneticPr fontId="1" type="noConversion"/>
  </si>
  <si>
    <r>
      <t xml:space="preserve"> www.sunplume.com                                                           </t>
    </r>
    <r>
      <rPr>
        <sz val="12"/>
        <color rgb="FF0033CC"/>
        <rFont val="楷体"/>
        <family val="3"/>
        <charset val="134"/>
      </rPr>
      <t>美国</t>
    </r>
    <r>
      <rPr>
        <sz val="11"/>
        <color rgb="FF0033CC"/>
        <rFont val="Arial Unicode MS"/>
        <family val="2"/>
        <charset val="134"/>
      </rPr>
      <t>GEX B3</t>
    </r>
    <r>
      <rPr>
        <sz val="12"/>
        <color rgb="FF0033CC"/>
        <rFont val="华文楷体"/>
        <family val="3"/>
        <charset val="134"/>
      </rPr>
      <t>薄膜剂量计及热量计</t>
    </r>
    <phoneticPr fontId="1" type="noConversion"/>
  </si>
  <si>
    <t>尚帕信息科技（上海）有限公司</t>
    <phoneticPr fontId="17" type="noConversion"/>
  </si>
  <si>
    <t>浦东东陆路2000弄33号201室</t>
    <phoneticPr fontId="17" type="noConversion"/>
  </si>
  <si>
    <t>上海（201206）</t>
    <phoneticPr fontId="17" type="noConversion"/>
  </si>
  <si>
    <t>info@sunplume.com</t>
    <phoneticPr fontId="17" type="noConversion"/>
  </si>
  <si>
    <t>www.sunplume.com</t>
    <phoneticPr fontId="17" type="noConversion"/>
  </si>
  <si>
    <r>
      <t>Mp</t>
    </r>
    <r>
      <rPr>
        <sz val="10"/>
        <rFont val="宋体"/>
        <family val="3"/>
        <charset val="134"/>
      </rPr>
      <t>：18616790365</t>
    </r>
    <phoneticPr fontId="17" type="noConversion"/>
  </si>
  <si>
    <t>GEX Corporation</t>
  </si>
  <si>
    <t>7330 S. Alton Way Suite 12i</t>
  </si>
  <si>
    <t>Centennial, Colorado 80112 USA</t>
  </si>
  <si>
    <t>sales@gexcorp.com</t>
  </si>
  <si>
    <t>www.gexcorp.com</t>
  </si>
  <si>
    <t>Tel: 303-400-9640</t>
  </si>
  <si>
    <r>
      <t xml:space="preserve">   上面的例子选用</t>
    </r>
    <r>
      <rPr>
        <b/>
        <sz val="10"/>
        <color rgb="FF0033CC"/>
        <rFont val="宋体"/>
        <family val="3"/>
        <charset val="134"/>
        <scheme val="minor"/>
      </rPr>
      <t xml:space="preserve"> K=10.39</t>
    </r>
    <r>
      <rPr>
        <sz val="10"/>
        <color theme="1"/>
        <rFont val="宋体"/>
        <family val="3"/>
        <charset val="134"/>
        <scheme val="minor"/>
      </rPr>
      <t xml:space="preserve"> 就显得更合理了；</t>
    </r>
    <phoneticPr fontId="1" type="noConversion"/>
  </si>
  <si>
    <t>剂量(kGy)</t>
    <phoneticPr fontId="1" type="noConversion"/>
  </si>
  <si>
    <t>2. 加速器辐照时，为了达到运转的最高效率，总将电子束的束流开到最大，而通过束下传输速度来调节产品的吸收剂量，如果这样的话，</t>
    <phoneticPr fontId="1" type="noConversion"/>
  </si>
  <si>
    <t>3. 如果实际辐照加工中扫描宽度也会随产品尺寸发生变化，那么，选择常用的不同的扫描宽度设置值，分别使用变传输速度方式测得相应的K值，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</si>
</sst>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"/>
    <numFmt numFmtId="177" formatCode="0.00_ 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indexed="81"/>
      <name val="宋体"/>
      <family val="3"/>
      <charset val="134"/>
    </font>
    <font>
      <sz val="10"/>
      <color indexed="81"/>
      <name val="宋体"/>
      <family val="3"/>
      <charset val="134"/>
    </font>
    <font>
      <sz val="11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sz val="11"/>
      <color rgb="FF0033CC"/>
      <name val="Arial Unicode MS"/>
      <family val="2"/>
      <charset val="134"/>
    </font>
    <font>
      <sz val="12"/>
      <color rgb="FF0033CC"/>
      <name val="华文楷体"/>
      <family val="3"/>
      <charset val="134"/>
    </font>
    <font>
      <sz val="12"/>
      <color rgb="FF0033CC"/>
      <name val="楷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0033CC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5" fillId="0" borderId="3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0" xfId="0" applyFont="1" applyAlignment="1"/>
    <xf numFmtId="0" fontId="18" fillId="0" borderId="0" xfId="1" applyAlignment="1" applyProtection="1"/>
    <xf numFmtId="0" fontId="0" fillId="0" borderId="0" xfId="0" applyAlignment="1"/>
    <xf numFmtId="0" fontId="19" fillId="0" borderId="0" xfId="0" applyFont="1" applyAlignment="1">
      <alignment horizontal="right"/>
    </xf>
    <xf numFmtId="0" fontId="18" fillId="0" borderId="0" xfId="1" applyAlignment="1" applyProtection="1">
      <alignment horizontal="right"/>
    </xf>
    <xf numFmtId="0" fontId="18" fillId="0" borderId="0" xfId="1" applyFill="1" applyBorder="1" applyAlignment="1" applyProtection="1">
      <alignment horizontal="right"/>
    </xf>
    <xf numFmtId="0" fontId="19" fillId="0" borderId="0" xfId="0" applyFont="1" applyFill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right" wrapText="1"/>
    </xf>
    <xf numFmtId="0" fontId="8" fillId="0" borderId="2" xfId="0" applyFont="1" applyBorder="1" applyAlignment="1" applyProtection="1">
      <alignment horizontal="right" wrapText="1"/>
    </xf>
    <xf numFmtId="0" fontId="13" fillId="0" borderId="0" xfId="0" applyFont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0033CC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zh-CN" altLang="en-US" baseline="0"/>
              <a:t>扫宽</a:t>
            </a:r>
            <a:r>
              <a:rPr lang="en-US" baseline="0"/>
              <a:t>VS</a:t>
            </a:r>
            <a:r>
              <a:rPr lang="zh-CN" altLang="en-US" baseline="0"/>
              <a:t>剂量</a:t>
            </a:r>
            <a:endParaRPr lang="en-US" baseline="0"/>
          </a:p>
        </c:rich>
      </c:tx>
      <c:layout>
        <c:manualLayout>
          <c:xMode val="edge"/>
          <c:yMode val="edge"/>
          <c:x val="0.34702050215421204"/>
          <c:y val="2.8368783764716299E-2"/>
        </c:manualLayout>
      </c:layout>
    </c:title>
    <c:plotArea>
      <c:layout/>
      <c:scatterChart>
        <c:scatterStyle val="lineMarker"/>
        <c:ser>
          <c:idx val="0"/>
          <c:order val="0"/>
          <c:tx>
            <c:strRef>
              <c:f>K值计算!$F$3</c:f>
              <c:strCache>
                <c:ptCount val="1"/>
                <c:pt idx="0">
                  <c:v>剂量(kGy)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55798742138364776"/>
                  <c:y val="4.8939211065770073E-2"/>
                </c:manualLayout>
              </c:layout>
              <c:numFmt formatCode="General" sourceLinked="0"/>
            </c:trendlineLbl>
          </c:trendline>
          <c:xVal>
            <c:numRef>
              <c:f>K值计算!$E$4:$E$10</c:f>
              <c:numCache>
                <c:formatCode>0.0</c:formatCode>
                <c:ptCount val="7"/>
                <c:pt idx="0">
                  <c:v>1</c:v>
                </c:pt>
                <c:pt idx="1">
                  <c:v>1.1111111111111112</c:v>
                </c:pt>
                <c:pt idx="2">
                  <c:v>1.25</c:v>
                </c:pt>
                <c:pt idx="3">
                  <c:v>1.4285714285714286</c:v>
                </c:pt>
                <c:pt idx="4">
                  <c:v>1.6666666666666667</c:v>
                </c:pt>
                <c:pt idx="5">
                  <c:v>1.8181818181818181</c:v>
                </c:pt>
                <c:pt idx="6">
                  <c:v>2</c:v>
                </c:pt>
              </c:numCache>
            </c:numRef>
          </c:xVal>
          <c:yVal>
            <c:numRef>
              <c:f>K值计算!$F$4:$F$10</c:f>
              <c:numCache>
                <c:formatCode>General</c:formatCode>
                <c:ptCount val="7"/>
                <c:pt idx="0">
                  <c:v>12.5</c:v>
                </c:pt>
                <c:pt idx="1">
                  <c:v>14</c:v>
                </c:pt>
                <c:pt idx="2">
                  <c:v>15.7</c:v>
                </c:pt>
                <c:pt idx="3">
                  <c:v>18.05</c:v>
                </c:pt>
                <c:pt idx="4">
                  <c:v>21.299999999999997</c:v>
                </c:pt>
                <c:pt idx="5">
                  <c:v>23.4</c:v>
                </c:pt>
                <c:pt idx="6">
                  <c:v>25.55</c:v>
                </c:pt>
              </c:numCache>
            </c:numRef>
          </c:yVal>
        </c:ser>
        <c:axId val="47323776"/>
        <c:axId val="49111424"/>
      </c:scatterChart>
      <c:valAx>
        <c:axId val="47323776"/>
        <c:scaling>
          <c:orientation val="minMax"/>
          <c:max val="2"/>
          <c:min val="1"/>
        </c:scaling>
        <c:axPos val="b"/>
        <c:numFmt formatCode="0.0" sourceLinked="1"/>
        <c:tickLblPos val="nextTo"/>
        <c:crossAx val="49111424"/>
        <c:crosses val="autoZero"/>
        <c:crossBetween val="midCat"/>
      </c:valAx>
      <c:valAx>
        <c:axId val="49111424"/>
        <c:scaling>
          <c:orientation val="minMax"/>
          <c:max val="30"/>
          <c:min val="10"/>
        </c:scaling>
        <c:axPos val="l"/>
        <c:majorGridlines/>
        <c:numFmt formatCode="General" sourceLinked="1"/>
        <c:tickLblPos val="nextTo"/>
        <c:crossAx val="47323776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zh-CN" altLang="en-US"/>
              <a:t>束流</a:t>
            </a:r>
            <a:r>
              <a:rPr lang="en-US"/>
              <a:t>VS </a:t>
            </a:r>
            <a:r>
              <a:rPr lang="zh-CN" altLang="en-US"/>
              <a:t>剂量</a:t>
            </a:r>
            <a:endParaRPr lang="en-US"/>
          </a:p>
        </c:rich>
      </c:tx>
      <c:layout>
        <c:manualLayout>
          <c:xMode val="edge"/>
          <c:yMode val="edge"/>
          <c:x val="0.33891587495225101"/>
          <c:y val="2.8673924784672684E-2"/>
        </c:manualLayout>
      </c:layout>
    </c:title>
    <c:plotArea>
      <c:layout/>
      <c:scatterChart>
        <c:scatterStyle val="lineMarker"/>
        <c:ser>
          <c:idx val="0"/>
          <c:order val="0"/>
          <c:tx>
            <c:strRef>
              <c:f>K值计算!$F$14</c:f>
              <c:strCache>
                <c:ptCount val="1"/>
                <c:pt idx="0">
                  <c:v>剂量(kGy)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56945226917057901"/>
                  <c:y val="0.13588451443569555"/>
                </c:manualLayout>
              </c:layout>
              <c:numFmt formatCode="General" sourceLinked="0"/>
            </c:trendlineLbl>
          </c:trendline>
          <c:xVal>
            <c:numRef>
              <c:f>K值计算!$C$15:$C$20</c:f>
              <c:numCache>
                <c:formatCode>0.0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xVal>
          <c:yVal>
            <c:numRef>
              <c:f>K值计算!$F$15:$F$20</c:f>
              <c:numCache>
                <c:formatCode>General</c:formatCode>
                <c:ptCount val="6"/>
                <c:pt idx="0">
                  <c:v>10.6</c:v>
                </c:pt>
                <c:pt idx="1">
                  <c:v>13.95</c:v>
                </c:pt>
                <c:pt idx="2">
                  <c:v>17.600000000000001</c:v>
                </c:pt>
                <c:pt idx="3">
                  <c:v>21.4</c:v>
                </c:pt>
                <c:pt idx="4">
                  <c:v>25</c:v>
                </c:pt>
                <c:pt idx="5">
                  <c:v>28.4</c:v>
                </c:pt>
              </c:numCache>
            </c:numRef>
          </c:yVal>
        </c:ser>
        <c:axId val="92519040"/>
        <c:axId val="96375168"/>
      </c:scatterChart>
      <c:valAx>
        <c:axId val="92519040"/>
        <c:scaling>
          <c:orientation val="minMax"/>
          <c:max val="8"/>
          <c:min val="3"/>
        </c:scaling>
        <c:axPos val="b"/>
        <c:numFmt formatCode="0.0" sourceLinked="1"/>
        <c:tickLblPos val="nextTo"/>
        <c:crossAx val="96375168"/>
        <c:crosses val="autoZero"/>
        <c:crossBetween val="midCat"/>
      </c:valAx>
      <c:valAx>
        <c:axId val="96375168"/>
        <c:scaling>
          <c:orientation val="minMax"/>
          <c:max val="30"/>
          <c:min val="10"/>
        </c:scaling>
        <c:axPos val="l"/>
        <c:majorGridlines/>
        <c:numFmt formatCode="General" sourceLinked="1"/>
        <c:tickLblPos val="nextTo"/>
        <c:crossAx val="92519040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zh-CN" altLang="en-US" baseline="0"/>
              <a:t>传速</a:t>
            </a:r>
            <a:r>
              <a:rPr lang="en-US" baseline="0"/>
              <a:t>VS </a:t>
            </a:r>
            <a:r>
              <a:rPr lang="zh-CN" altLang="en-US" baseline="0"/>
              <a:t>剂量</a:t>
            </a:r>
            <a:endParaRPr lang="en-US" baseline="0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K值计算!$F$24</c:f>
              <c:strCache>
                <c:ptCount val="1"/>
                <c:pt idx="0">
                  <c:v>剂量(kGy)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34826197313571106"/>
                  <c:y val="3.9477260464393184E-2"/>
                </c:manualLayout>
              </c:layout>
              <c:numFmt formatCode="General" sourceLinked="0"/>
            </c:trendlineLbl>
          </c:trendline>
          <c:xVal>
            <c:numRef>
              <c:f>K值计算!$E$25:$E$31</c:f>
              <c:numCache>
                <c:formatCode>0.00</c:formatCode>
                <c:ptCount val="7"/>
                <c:pt idx="0">
                  <c:v>8.3333333333333329E-2</c:v>
                </c:pt>
                <c:pt idx="1">
                  <c:v>9.9800399201596807E-2</c:v>
                </c:pt>
                <c:pt idx="2">
                  <c:v>0.12531328320802004</c:v>
                </c:pt>
                <c:pt idx="3">
                  <c:v>0.16666666666666666</c:v>
                </c:pt>
                <c:pt idx="4">
                  <c:v>0.24875621890547267</c:v>
                </c:pt>
                <c:pt idx="5">
                  <c:v>0.33333333333333331</c:v>
                </c:pt>
                <c:pt idx="6">
                  <c:v>0.41666666666666669</c:v>
                </c:pt>
              </c:numCache>
            </c:numRef>
          </c:xVal>
          <c:yVal>
            <c:numRef>
              <c:f>K值计算!$F$25:$F$31</c:f>
              <c:numCache>
                <c:formatCode>General</c:formatCode>
                <c:ptCount val="7"/>
                <c:pt idx="0">
                  <c:v>8.75</c:v>
                </c:pt>
                <c:pt idx="1">
                  <c:v>10.5</c:v>
                </c:pt>
                <c:pt idx="2">
                  <c:v>13.2</c:v>
                </c:pt>
                <c:pt idx="3">
                  <c:v>17.55</c:v>
                </c:pt>
                <c:pt idx="4">
                  <c:v>25.950000000000003</c:v>
                </c:pt>
                <c:pt idx="5">
                  <c:v>34.549999999999997</c:v>
                </c:pt>
                <c:pt idx="6">
                  <c:v>43.18</c:v>
                </c:pt>
              </c:numCache>
            </c:numRef>
          </c:yVal>
        </c:ser>
        <c:axId val="108729472"/>
        <c:axId val="46728320"/>
      </c:scatterChart>
      <c:valAx>
        <c:axId val="108729472"/>
        <c:scaling>
          <c:orientation val="minMax"/>
          <c:max val="0.5"/>
          <c:min val="0.05"/>
        </c:scaling>
        <c:axPos val="b"/>
        <c:numFmt formatCode="0.00" sourceLinked="1"/>
        <c:tickLblPos val="nextTo"/>
        <c:crossAx val="46728320"/>
        <c:crosses val="autoZero"/>
        <c:crossBetween val="midCat"/>
      </c:valAx>
      <c:valAx>
        <c:axId val="46728320"/>
        <c:scaling>
          <c:orientation val="minMax"/>
        </c:scaling>
        <c:axPos val="l"/>
        <c:majorGridlines/>
        <c:numFmt formatCode="General" sourceLinked="1"/>
        <c:tickLblPos val="nextTo"/>
        <c:crossAx val="108729472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2</xdr:row>
      <xdr:rowOff>28576</xdr:rowOff>
    </xdr:from>
    <xdr:to>
      <xdr:col>13</xdr:col>
      <xdr:colOff>0</xdr:colOff>
      <xdr:row>11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13</xdr:row>
      <xdr:rowOff>0</xdr:rowOff>
    </xdr:from>
    <xdr:to>
      <xdr:col>13</xdr:col>
      <xdr:colOff>0</xdr:colOff>
      <xdr:row>21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104775</xdr:colOff>
      <xdr:row>23</xdr:row>
      <xdr:rowOff>0</xdr:rowOff>
    </xdr:from>
    <xdr:to>
      <xdr:col>12</xdr:col>
      <xdr:colOff>676275</xdr:colOff>
      <xdr:row>31</xdr:row>
      <xdr:rowOff>266700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485775</xdr:rowOff>
    </xdr:from>
    <xdr:to>
      <xdr:col>1</xdr:col>
      <xdr:colOff>724031</xdr:colOff>
      <xdr:row>0</xdr:row>
      <xdr:rowOff>704022</xdr:rowOff>
    </xdr:to>
    <xdr:pic>
      <xdr:nvPicPr>
        <xdr:cNvPr id="5" name="图片 4" descr="LOGO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100" y="485775"/>
          <a:ext cx="1419356" cy="218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sales@gexcorp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sunplume.com/" TargetMode="External"/><Relationship Id="rId1" Type="http://schemas.openxmlformats.org/officeDocument/2006/relationships/hyperlink" Target="mailto:info@sunplu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gexcor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C43"/>
  <sheetViews>
    <sheetView workbookViewId="0">
      <selection activeCell="E45" sqref="E45"/>
    </sheetView>
  </sheetViews>
  <sheetFormatPr defaultRowHeight="13.5"/>
  <sheetData>
    <row r="1" spans="1:3">
      <c r="A1" t="s">
        <v>42</v>
      </c>
      <c r="B1" t="s">
        <v>43</v>
      </c>
      <c r="C1" t="s">
        <v>44</v>
      </c>
    </row>
    <row r="2" spans="1:3" hidden="1">
      <c r="A2" t="s">
        <v>0</v>
      </c>
      <c r="B2">
        <v>25.6</v>
      </c>
    </row>
    <row r="3" spans="1:3">
      <c r="A3" t="s">
        <v>1</v>
      </c>
      <c r="B3">
        <v>25.5</v>
      </c>
      <c r="C3">
        <f>AVERAGE(B2:B3)</f>
        <v>25.55</v>
      </c>
    </row>
    <row r="4" spans="1:3" hidden="1">
      <c r="A4" t="s">
        <v>2</v>
      </c>
      <c r="B4">
        <v>23</v>
      </c>
    </row>
    <row r="5" spans="1:3">
      <c r="A5" t="s">
        <v>3</v>
      </c>
      <c r="B5">
        <v>23.8</v>
      </c>
      <c r="C5">
        <f>AVERAGE(B4:B5)</f>
        <v>23.4</v>
      </c>
    </row>
    <row r="6" spans="1:3" hidden="1">
      <c r="A6" t="s">
        <v>4</v>
      </c>
      <c r="B6">
        <v>21.4</v>
      </c>
    </row>
    <row r="7" spans="1:3">
      <c r="A7" t="s">
        <v>5</v>
      </c>
      <c r="B7">
        <v>21.2</v>
      </c>
      <c r="C7">
        <f t="shared" ref="C7" si="0">AVERAGE(B6:B7)</f>
        <v>21.299999999999997</v>
      </c>
    </row>
    <row r="8" spans="1:3" hidden="1">
      <c r="A8" t="s">
        <v>6</v>
      </c>
      <c r="B8">
        <v>18.100000000000001</v>
      </c>
    </row>
    <row r="9" spans="1:3">
      <c r="A9" t="s">
        <v>7</v>
      </c>
      <c r="B9">
        <v>18</v>
      </c>
      <c r="C9">
        <f t="shared" ref="C9" si="1">AVERAGE(B8:B9)</f>
        <v>18.05</v>
      </c>
    </row>
    <row r="10" spans="1:3" hidden="1">
      <c r="A10" t="s">
        <v>8</v>
      </c>
      <c r="B10">
        <v>15.6</v>
      </c>
    </row>
    <row r="11" spans="1:3">
      <c r="A11" t="s">
        <v>9</v>
      </c>
      <c r="B11">
        <v>15.8</v>
      </c>
      <c r="C11">
        <f t="shared" ref="C11" si="2">AVERAGE(B10:B11)</f>
        <v>15.7</v>
      </c>
    </row>
    <row r="12" spans="1:3" hidden="1">
      <c r="A12" t="s">
        <v>10</v>
      </c>
      <c r="B12">
        <v>14</v>
      </c>
    </row>
    <row r="13" spans="1:3">
      <c r="A13" t="s">
        <v>11</v>
      </c>
      <c r="B13">
        <v>14</v>
      </c>
      <c r="C13">
        <f t="shared" ref="C13" si="3">AVERAGE(B12:B13)</f>
        <v>14</v>
      </c>
    </row>
    <row r="14" spans="1:3" hidden="1">
      <c r="A14" t="s">
        <v>12</v>
      </c>
      <c r="B14">
        <v>12.5</v>
      </c>
    </row>
    <row r="15" spans="1:3">
      <c r="A15" t="s">
        <v>13</v>
      </c>
      <c r="B15">
        <v>12.5</v>
      </c>
      <c r="C15">
        <f t="shared" ref="C15" si="4">AVERAGE(B14:B15)</f>
        <v>12.5</v>
      </c>
    </row>
    <row r="16" spans="1:3" hidden="1">
      <c r="A16" t="s">
        <v>14</v>
      </c>
      <c r="B16">
        <v>10.6</v>
      </c>
    </row>
    <row r="17" spans="1:3">
      <c r="A17" t="s">
        <v>15</v>
      </c>
      <c r="B17">
        <v>10.6</v>
      </c>
      <c r="C17">
        <f t="shared" ref="C17" si="5">AVERAGE(B16:B17)</f>
        <v>10.6</v>
      </c>
    </row>
    <row r="18" spans="1:3" hidden="1">
      <c r="A18" t="s">
        <v>16</v>
      </c>
      <c r="B18">
        <v>13.9</v>
      </c>
    </row>
    <row r="19" spans="1:3">
      <c r="A19" t="s">
        <v>17</v>
      </c>
      <c r="B19">
        <v>14</v>
      </c>
      <c r="C19">
        <f t="shared" ref="C19" si="6">AVERAGE(B18:B19)</f>
        <v>13.95</v>
      </c>
    </row>
    <row r="20" spans="1:3" hidden="1">
      <c r="A20" t="s">
        <v>18</v>
      </c>
      <c r="B20">
        <v>17.5</v>
      </c>
    </row>
    <row r="21" spans="1:3">
      <c r="A21" t="s">
        <v>19</v>
      </c>
      <c r="B21">
        <v>17.7</v>
      </c>
      <c r="C21">
        <f t="shared" ref="C21" si="7">AVERAGE(B20:B21)</f>
        <v>17.600000000000001</v>
      </c>
    </row>
    <row r="22" spans="1:3" hidden="1">
      <c r="A22" t="s">
        <v>20</v>
      </c>
      <c r="B22">
        <v>21.5</v>
      </c>
    </row>
    <row r="23" spans="1:3">
      <c r="A23" t="s">
        <v>21</v>
      </c>
      <c r="B23">
        <v>21.3</v>
      </c>
      <c r="C23">
        <f t="shared" ref="C23" si="8">AVERAGE(B22:B23)</f>
        <v>21.4</v>
      </c>
    </row>
    <row r="24" spans="1:3" hidden="1">
      <c r="A24" t="s">
        <v>22</v>
      </c>
      <c r="B24">
        <v>13.4</v>
      </c>
    </row>
    <row r="25" spans="1:3">
      <c r="A25" t="s">
        <v>23</v>
      </c>
      <c r="B25">
        <v>24.9</v>
      </c>
      <c r="C25">
        <f t="shared" ref="C25" si="9">AVERAGE(B24:B25)</f>
        <v>19.149999999999999</v>
      </c>
    </row>
    <row r="26" spans="1:3" hidden="1">
      <c r="A26" t="s">
        <v>24</v>
      </c>
      <c r="B26">
        <v>28.4</v>
      </c>
    </row>
    <row r="27" spans="1:3">
      <c r="A27" t="s">
        <v>25</v>
      </c>
      <c r="B27">
        <v>28.4</v>
      </c>
      <c r="C27">
        <f t="shared" ref="C27" si="10">AVERAGE(B26:B27)</f>
        <v>28.4</v>
      </c>
    </row>
    <row r="28" spans="1:3" hidden="1">
      <c r="A28" t="s">
        <v>26</v>
      </c>
      <c r="B28">
        <v>50.6</v>
      </c>
    </row>
    <row r="29" spans="1:3">
      <c r="A29" t="s">
        <v>27</v>
      </c>
      <c r="B29">
        <v>50.3</v>
      </c>
      <c r="C29">
        <f t="shared" ref="C29" si="11">AVERAGE(B28:B29)</f>
        <v>50.45</v>
      </c>
    </row>
    <row r="30" spans="1:3" hidden="1">
      <c r="A30" t="s">
        <v>28</v>
      </c>
      <c r="B30">
        <v>42.4</v>
      </c>
    </row>
    <row r="31" spans="1:3">
      <c r="A31" t="s">
        <v>29</v>
      </c>
      <c r="B31">
        <v>41.2</v>
      </c>
      <c r="C31">
        <f t="shared" ref="C31" si="12">AVERAGE(B30:B31)</f>
        <v>41.8</v>
      </c>
    </row>
    <row r="32" spans="1:3" hidden="1">
      <c r="A32" t="s">
        <v>30</v>
      </c>
      <c r="B32">
        <v>34.6</v>
      </c>
    </row>
    <row r="33" spans="1:3">
      <c r="A33" t="s">
        <v>31</v>
      </c>
      <c r="B33">
        <v>34.5</v>
      </c>
      <c r="C33">
        <f t="shared" ref="C33" si="13">AVERAGE(B32:B33)</f>
        <v>34.549999999999997</v>
      </c>
    </row>
    <row r="34" spans="1:3" hidden="1">
      <c r="A34" t="s">
        <v>32</v>
      </c>
      <c r="B34">
        <v>25.8</v>
      </c>
    </row>
    <row r="35" spans="1:3">
      <c r="A35" t="s">
        <v>33</v>
      </c>
      <c r="B35">
        <v>26.1</v>
      </c>
      <c r="C35">
        <f t="shared" ref="C35" si="14">AVERAGE(B34:B35)</f>
        <v>25.950000000000003</v>
      </c>
    </row>
    <row r="36" spans="1:3" hidden="1">
      <c r="A36" t="s">
        <v>34</v>
      </c>
      <c r="B36">
        <v>17.5</v>
      </c>
    </row>
    <row r="37" spans="1:3">
      <c r="A37" t="s">
        <v>35</v>
      </c>
      <c r="B37">
        <v>17.600000000000001</v>
      </c>
      <c r="C37">
        <f t="shared" ref="C37" si="15">AVERAGE(B36:B37)</f>
        <v>17.55</v>
      </c>
    </row>
    <row r="38" spans="1:3" hidden="1">
      <c r="A38" t="s">
        <v>36</v>
      </c>
      <c r="B38">
        <v>13.2</v>
      </c>
    </row>
    <row r="39" spans="1:3">
      <c r="A39" t="s">
        <v>37</v>
      </c>
      <c r="B39">
        <v>13.2</v>
      </c>
      <c r="C39">
        <f t="shared" ref="C39" si="16">AVERAGE(B38:B39)</f>
        <v>13.2</v>
      </c>
    </row>
    <row r="40" spans="1:3" hidden="1">
      <c r="A40" t="s">
        <v>38</v>
      </c>
      <c r="B40">
        <v>10.6</v>
      </c>
    </row>
    <row r="41" spans="1:3">
      <c r="A41" t="s">
        <v>39</v>
      </c>
      <c r="B41">
        <v>10.4</v>
      </c>
      <c r="C41">
        <f t="shared" ref="C41" si="17">AVERAGE(B40:B41)</f>
        <v>10.5</v>
      </c>
    </row>
    <row r="42" spans="1:3" hidden="1">
      <c r="A42" t="s">
        <v>40</v>
      </c>
      <c r="B42">
        <v>8.6999999999999993</v>
      </c>
    </row>
    <row r="43" spans="1:3">
      <c r="A43" t="s">
        <v>41</v>
      </c>
      <c r="B43">
        <v>8.8000000000000007</v>
      </c>
      <c r="C43">
        <f t="shared" ref="C43" si="18">AVERAGE(B42:B43)</f>
        <v>8.75</v>
      </c>
    </row>
  </sheetData>
  <autoFilter ref="A1:C43">
    <filterColumn colId="2">
      <customFilters>
        <customFilter operator="notEqual" val=" "/>
      </customFilters>
    </filterColumn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5"/>
  <sheetViews>
    <sheetView tabSelected="1" workbookViewId="0">
      <selection activeCell="P6" sqref="P6"/>
    </sheetView>
  </sheetViews>
  <sheetFormatPr defaultColWidth="9.125" defaultRowHeight="13.5"/>
  <cols>
    <col min="1" max="1" width="9.625" style="1" customWidth="1"/>
    <col min="2" max="5" width="11.125" style="1" customWidth="1"/>
    <col min="6" max="6" width="11.25" style="1" customWidth="1"/>
    <col min="7" max="7" width="11.375" style="1" customWidth="1"/>
    <col min="8" max="8" width="9.125" style="1" customWidth="1"/>
    <col min="9" max="16384" width="9.125" style="1"/>
  </cols>
  <sheetData>
    <row r="1" spans="1:13" ht="59.25" customHeight="1" thickBot="1">
      <c r="A1" s="27" t="s">
        <v>80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45.75" customHeight="1" thickTop="1">
      <c r="A2" s="26" t="s">
        <v>73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s="6" customFormat="1" ht="31.5" customHeight="1">
      <c r="A3" s="7" t="s">
        <v>66</v>
      </c>
      <c r="B3" s="7" t="s">
        <v>67</v>
      </c>
      <c r="C3" s="7" t="s">
        <v>68</v>
      </c>
      <c r="D3" s="7" t="s">
        <v>69</v>
      </c>
      <c r="E3" s="7" t="s">
        <v>70</v>
      </c>
      <c r="F3" s="7" t="s">
        <v>94</v>
      </c>
      <c r="G3" s="7" t="s">
        <v>72</v>
      </c>
    </row>
    <row r="4" spans="1:13" s="6" customFormat="1" ht="22.5" customHeight="1">
      <c r="A4" s="8" t="s">
        <v>51</v>
      </c>
      <c r="B4" s="9">
        <v>1</v>
      </c>
      <c r="C4" s="10">
        <v>6</v>
      </c>
      <c r="D4" s="8">
        <v>5.04</v>
      </c>
      <c r="E4" s="10">
        <f>1/B4</f>
        <v>1</v>
      </c>
      <c r="F4" s="8">
        <v>12.5</v>
      </c>
      <c r="G4" s="11">
        <f>F4*B4*D4/C4</f>
        <v>10.5</v>
      </c>
    </row>
    <row r="5" spans="1:13" s="6" customFormat="1" ht="22.5" customHeight="1">
      <c r="A5" s="8" t="s">
        <v>50</v>
      </c>
      <c r="B5" s="9">
        <v>0.9</v>
      </c>
      <c r="C5" s="10">
        <v>6</v>
      </c>
      <c r="D5" s="8">
        <v>5.04</v>
      </c>
      <c r="E5" s="10">
        <f t="shared" ref="E5:E10" si="0">1/B5</f>
        <v>1.1111111111111112</v>
      </c>
      <c r="F5" s="8">
        <v>14</v>
      </c>
      <c r="G5" s="11">
        <f t="shared" ref="G5:G10" si="1">F5*B5*D5/C5</f>
        <v>10.584</v>
      </c>
    </row>
    <row r="6" spans="1:13" s="6" customFormat="1" ht="22.5" customHeight="1">
      <c r="A6" s="8" t="s">
        <v>49</v>
      </c>
      <c r="B6" s="9">
        <v>0.8</v>
      </c>
      <c r="C6" s="10">
        <v>6</v>
      </c>
      <c r="D6" s="8">
        <v>5.04</v>
      </c>
      <c r="E6" s="10">
        <f t="shared" si="0"/>
        <v>1.25</v>
      </c>
      <c r="F6" s="8">
        <v>15.7</v>
      </c>
      <c r="G6" s="11">
        <f t="shared" si="1"/>
        <v>10.550400000000002</v>
      </c>
    </row>
    <row r="7" spans="1:13" s="6" customFormat="1" ht="22.5" customHeight="1">
      <c r="A7" s="8" t="s">
        <v>48</v>
      </c>
      <c r="B7" s="9">
        <v>0.7</v>
      </c>
      <c r="C7" s="10">
        <v>6</v>
      </c>
      <c r="D7" s="8">
        <v>5.04</v>
      </c>
      <c r="E7" s="10">
        <f t="shared" si="0"/>
        <v>1.4285714285714286</v>
      </c>
      <c r="F7" s="8">
        <v>18.05</v>
      </c>
      <c r="G7" s="11">
        <f t="shared" si="1"/>
        <v>10.6134</v>
      </c>
    </row>
    <row r="8" spans="1:13" s="6" customFormat="1" ht="22.5" customHeight="1">
      <c r="A8" s="8" t="s">
        <v>47</v>
      </c>
      <c r="B8" s="9">
        <v>0.6</v>
      </c>
      <c r="C8" s="10">
        <v>6</v>
      </c>
      <c r="D8" s="8">
        <v>5.04</v>
      </c>
      <c r="E8" s="10">
        <f t="shared" si="0"/>
        <v>1.6666666666666667</v>
      </c>
      <c r="F8" s="8">
        <v>21.299999999999997</v>
      </c>
      <c r="G8" s="11">
        <f t="shared" si="1"/>
        <v>10.735199999999999</v>
      </c>
    </row>
    <row r="9" spans="1:13" s="6" customFormat="1" ht="22.5" customHeight="1">
      <c r="A9" s="8" t="s">
        <v>46</v>
      </c>
      <c r="B9" s="9">
        <v>0.55000000000000004</v>
      </c>
      <c r="C9" s="10">
        <v>6</v>
      </c>
      <c r="D9" s="8">
        <v>5.04</v>
      </c>
      <c r="E9" s="10">
        <f t="shared" si="0"/>
        <v>1.8181818181818181</v>
      </c>
      <c r="F9" s="8">
        <v>23.4</v>
      </c>
      <c r="G9" s="11">
        <f t="shared" si="1"/>
        <v>10.8108</v>
      </c>
    </row>
    <row r="10" spans="1:13" s="6" customFormat="1" ht="22.5" customHeight="1">
      <c r="A10" s="8" t="s">
        <v>45</v>
      </c>
      <c r="B10" s="9">
        <v>0.5</v>
      </c>
      <c r="C10" s="10">
        <v>6</v>
      </c>
      <c r="D10" s="8">
        <v>5.04</v>
      </c>
      <c r="E10" s="10">
        <f t="shared" si="0"/>
        <v>2</v>
      </c>
      <c r="F10" s="8">
        <v>25.55</v>
      </c>
      <c r="G10" s="11">
        <f t="shared" si="1"/>
        <v>10.731</v>
      </c>
    </row>
    <row r="11" spans="1:13" s="6" customFormat="1" ht="22.5" customHeight="1">
      <c r="B11" s="12"/>
      <c r="C11" s="13"/>
      <c r="E11" s="14" t="s">
        <v>75</v>
      </c>
      <c r="F11" s="4">
        <f>12.726*5.04/6</f>
        <v>10.689840000000002</v>
      </c>
      <c r="G11" s="15">
        <f>AVERAGE(G4:G10)</f>
        <v>10.6464</v>
      </c>
    </row>
    <row r="12" spans="1:13" s="6" customFormat="1" ht="22.5" customHeight="1">
      <c r="B12" s="12"/>
      <c r="C12" s="13"/>
    </row>
    <row r="13" spans="1:13" s="6" customFormat="1" ht="48" customHeight="1">
      <c r="A13" s="26" t="s">
        <v>74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6" customFormat="1" ht="37.5" customHeight="1">
      <c r="A14" s="7" t="s">
        <v>66</v>
      </c>
      <c r="B14" s="7" t="s">
        <v>67</v>
      </c>
      <c r="C14" s="7" t="s">
        <v>68</v>
      </c>
      <c r="D14" s="7" t="s">
        <v>69</v>
      </c>
      <c r="E14" s="16" t="s">
        <v>65</v>
      </c>
      <c r="F14" s="7" t="s">
        <v>94</v>
      </c>
      <c r="G14" s="7" t="s">
        <v>72</v>
      </c>
    </row>
    <row r="15" spans="1:13" s="6" customFormat="1" ht="22.5" customHeight="1">
      <c r="A15" s="8" t="s">
        <v>52</v>
      </c>
      <c r="B15" s="9">
        <v>0.6</v>
      </c>
      <c r="C15" s="10">
        <v>3</v>
      </c>
      <c r="D15" s="8">
        <v>5.04</v>
      </c>
      <c r="E15" s="16" t="s">
        <v>65</v>
      </c>
      <c r="F15" s="8">
        <v>10.6</v>
      </c>
      <c r="G15" s="11">
        <f t="shared" ref="G15:G31" si="2">F15*B15*D15/C15</f>
        <v>10.684799999999997</v>
      </c>
    </row>
    <row r="16" spans="1:13" s="6" customFormat="1" ht="22.5" customHeight="1">
      <c r="A16" s="8" t="s">
        <v>53</v>
      </c>
      <c r="B16" s="9">
        <v>0.6</v>
      </c>
      <c r="C16" s="10">
        <v>4</v>
      </c>
      <c r="D16" s="8">
        <v>5.04</v>
      </c>
      <c r="E16" s="16" t="s">
        <v>65</v>
      </c>
      <c r="F16" s="8">
        <v>13.95</v>
      </c>
      <c r="G16" s="11">
        <f t="shared" si="2"/>
        <v>10.546199999999999</v>
      </c>
    </row>
    <row r="17" spans="1:13" s="6" customFormat="1" ht="22.5" customHeight="1">
      <c r="A17" s="8" t="s">
        <v>54</v>
      </c>
      <c r="B17" s="9">
        <v>0.6</v>
      </c>
      <c r="C17" s="10">
        <v>5</v>
      </c>
      <c r="D17" s="8">
        <v>5.04</v>
      </c>
      <c r="E17" s="16" t="s">
        <v>65</v>
      </c>
      <c r="F17" s="8">
        <v>17.600000000000001</v>
      </c>
      <c r="G17" s="11">
        <f t="shared" si="2"/>
        <v>10.64448</v>
      </c>
    </row>
    <row r="18" spans="1:13" s="6" customFormat="1" ht="22.5" customHeight="1">
      <c r="A18" s="8" t="s">
        <v>55</v>
      </c>
      <c r="B18" s="9">
        <v>0.6</v>
      </c>
      <c r="C18" s="10">
        <v>6</v>
      </c>
      <c r="D18" s="8">
        <v>5.04</v>
      </c>
      <c r="E18" s="16" t="s">
        <v>65</v>
      </c>
      <c r="F18" s="8">
        <v>21.4</v>
      </c>
      <c r="G18" s="11">
        <f t="shared" si="2"/>
        <v>10.785599999999997</v>
      </c>
    </row>
    <row r="19" spans="1:13" s="6" customFormat="1" ht="22.5" customHeight="1">
      <c r="A19" s="8" t="s">
        <v>56</v>
      </c>
      <c r="B19" s="9">
        <v>0.6</v>
      </c>
      <c r="C19" s="10">
        <v>7</v>
      </c>
      <c r="D19" s="8">
        <v>5.04</v>
      </c>
      <c r="E19" s="16" t="s">
        <v>65</v>
      </c>
      <c r="F19" s="8">
        <v>25</v>
      </c>
      <c r="G19" s="11">
        <f t="shared" si="2"/>
        <v>10.799999999999999</v>
      </c>
    </row>
    <row r="20" spans="1:13" s="6" customFormat="1" ht="22.5" customHeight="1">
      <c r="A20" s="8" t="s">
        <v>57</v>
      </c>
      <c r="B20" s="9">
        <v>0.6</v>
      </c>
      <c r="C20" s="10">
        <v>8</v>
      </c>
      <c r="D20" s="8">
        <v>5.04</v>
      </c>
      <c r="E20" s="16" t="s">
        <v>65</v>
      </c>
      <c r="F20" s="8">
        <v>28.4</v>
      </c>
      <c r="G20" s="11">
        <f t="shared" si="2"/>
        <v>10.735199999999999</v>
      </c>
    </row>
    <row r="21" spans="1:13" s="6" customFormat="1" ht="22.5" customHeight="1">
      <c r="B21" s="12"/>
      <c r="C21" s="13"/>
      <c r="E21" s="14" t="s">
        <v>75</v>
      </c>
      <c r="F21" s="4">
        <f>3.5487*5.04*0.6</f>
        <v>10.7312688</v>
      </c>
      <c r="G21" s="15">
        <f>AVERAGE(G15:G20)</f>
        <v>10.699379999999998</v>
      </c>
    </row>
    <row r="22" spans="1:13" s="6" customFormat="1" ht="22.5" customHeight="1">
      <c r="B22" s="12"/>
      <c r="C22" s="13"/>
    </row>
    <row r="23" spans="1:13" s="6" customFormat="1" ht="44.25" customHeight="1">
      <c r="A23" s="26" t="s">
        <v>76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s="6" customFormat="1" ht="36.75" customHeight="1">
      <c r="A24" s="7" t="s">
        <v>66</v>
      </c>
      <c r="B24" s="7" t="s">
        <v>67</v>
      </c>
      <c r="C24" s="7" t="s">
        <v>68</v>
      </c>
      <c r="D24" s="7" t="s">
        <v>69</v>
      </c>
      <c r="E24" s="7" t="s">
        <v>71</v>
      </c>
      <c r="F24" s="7" t="s">
        <v>94</v>
      </c>
      <c r="G24" s="7" t="s">
        <v>72</v>
      </c>
    </row>
    <row r="25" spans="1:13" s="6" customFormat="1" ht="22.5" customHeight="1">
      <c r="A25" s="8" t="s">
        <v>64</v>
      </c>
      <c r="B25" s="9">
        <v>0.6</v>
      </c>
      <c r="C25" s="10">
        <v>6</v>
      </c>
      <c r="D25" s="9">
        <v>12</v>
      </c>
      <c r="E25" s="9">
        <f>1/D25</f>
        <v>8.3333333333333329E-2</v>
      </c>
      <c r="F25" s="8">
        <v>8.75</v>
      </c>
      <c r="G25" s="11">
        <f t="shared" si="2"/>
        <v>10.5</v>
      </c>
    </row>
    <row r="26" spans="1:13" s="6" customFormat="1" ht="22.5" customHeight="1">
      <c r="A26" s="8" t="s">
        <v>63</v>
      </c>
      <c r="B26" s="9">
        <v>0.6</v>
      </c>
      <c r="C26" s="10">
        <v>6</v>
      </c>
      <c r="D26" s="9">
        <v>10.02</v>
      </c>
      <c r="E26" s="9">
        <f t="shared" ref="E26:E31" si="3">1/D26</f>
        <v>9.9800399201596807E-2</v>
      </c>
      <c r="F26" s="8">
        <v>10.5</v>
      </c>
      <c r="G26" s="11">
        <f t="shared" si="2"/>
        <v>10.520999999999999</v>
      </c>
    </row>
    <row r="27" spans="1:13" s="6" customFormat="1" ht="22.5" customHeight="1">
      <c r="A27" s="8" t="s">
        <v>62</v>
      </c>
      <c r="B27" s="9">
        <v>0.6</v>
      </c>
      <c r="C27" s="10">
        <v>6</v>
      </c>
      <c r="D27" s="9">
        <v>7.98</v>
      </c>
      <c r="E27" s="9">
        <f t="shared" si="3"/>
        <v>0.12531328320802004</v>
      </c>
      <c r="F27" s="8">
        <v>13.2</v>
      </c>
      <c r="G27" s="11">
        <f t="shared" si="2"/>
        <v>10.5336</v>
      </c>
    </row>
    <row r="28" spans="1:13" s="6" customFormat="1" ht="22.5" customHeight="1">
      <c r="A28" s="8" t="s">
        <v>61</v>
      </c>
      <c r="B28" s="9">
        <v>0.6</v>
      </c>
      <c r="C28" s="10">
        <v>6</v>
      </c>
      <c r="D28" s="9">
        <v>6</v>
      </c>
      <c r="E28" s="9">
        <f t="shared" si="3"/>
        <v>0.16666666666666666</v>
      </c>
      <c r="F28" s="8">
        <v>17.55</v>
      </c>
      <c r="G28" s="11">
        <f t="shared" si="2"/>
        <v>10.53</v>
      </c>
    </row>
    <row r="29" spans="1:13" s="6" customFormat="1" ht="22.5" customHeight="1">
      <c r="A29" s="8" t="s">
        <v>60</v>
      </c>
      <c r="B29" s="9">
        <v>0.6</v>
      </c>
      <c r="C29" s="10">
        <v>6</v>
      </c>
      <c r="D29" s="9">
        <v>4.0199999999999996</v>
      </c>
      <c r="E29" s="9">
        <f t="shared" si="3"/>
        <v>0.24875621890547267</v>
      </c>
      <c r="F29" s="8">
        <v>25.950000000000003</v>
      </c>
      <c r="G29" s="11">
        <f t="shared" si="2"/>
        <v>10.431899999999999</v>
      </c>
    </row>
    <row r="30" spans="1:13" s="6" customFormat="1" ht="22.5" customHeight="1">
      <c r="A30" s="8" t="s">
        <v>59</v>
      </c>
      <c r="B30" s="9">
        <v>0.6</v>
      </c>
      <c r="C30" s="10">
        <v>6</v>
      </c>
      <c r="D30" s="9">
        <v>3</v>
      </c>
      <c r="E30" s="9">
        <f t="shared" si="3"/>
        <v>0.33333333333333331</v>
      </c>
      <c r="F30" s="8">
        <v>34.549999999999997</v>
      </c>
      <c r="G30" s="11">
        <f t="shared" si="2"/>
        <v>10.364999999999998</v>
      </c>
    </row>
    <row r="31" spans="1:13" s="6" customFormat="1" ht="22.5" customHeight="1">
      <c r="A31" s="8" t="s">
        <v>58</v>
      </c>
      <c r="B31" s="9">
        <v>0.6</v>
      </c>
      <c r="C31" s="10">
        <v>6</v>
      </c>
      <c r="D31" s="9">
        <v>2.4</v>
      </c>
      <c r="E31" s="9">
        <f t="shared" si="3"/>
        <v>0.41666666666666669</v>
      </c>
      <c r="F31" s="8">
        <v>43.18</v>
      </c>
      <c r="G31" s="11">
        <f t="shared" si="2"/>
        <v>10.363199999999999</v>
      </c>
    </row>
    <row r="32" spans="1:13" s="6" customFormat="1" ht="22.5" customHeight="1">
      <c r="E32" s="14" t="s">
        <v>75</v>
      </c>
      <c r="F32" s="5">
        <f>103.9*0.6/6</f>
        <v>10.39</v>
      </c>
      <c r="G32" s="15">
        <f>AVERAGE(G25:G31)</f>
        <v>10.46352857142857</v>
      </c>
    </row>
    <row r="34" spans="1:13" ht="15" customHeight="1">
      <c r="A34" s="2" t="s">
        <v>77</v>
      </c>
      <c r="B34" s="29" t="s">
        <v>78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ht="15" customHeight="1">
      <c r="A35" s="3"/>
      <c r="B35" s="29" t="s">
        <v>95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 ht="15" customHeight="1">
      <c r="A36" s="3"/>
      <c r="B36" s="29" t="s">
        <v>93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ht="15" customHeight="1">
      <c r="A37" s="3"/>
      <c r="B37" s="29" t="s">
        <v>96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 ht="15" customHeight="1">
      <c r="A38" s="3"/>
      <c r="B38" s="29" t="s">
        <v>79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 ht="15" customHeight="1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ht="15" customHeight="1">
      <c r="A40" s="18" t="s">
        <v>81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21" t="s">
        <v>87</v>
      </c>
    </row>
    <row r="41" spans="1:13" ht="15" customHeight="1">
      <c r="A41" s="18" t="s">
        <v>82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21" t="s">
        <v>88</v>
      </c>
    </row>
    <row r="42" spans="1:13" ht="15" customHeight="1">
      <c r="A42" s="18" t="s">
        <v>83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21" t="s">
        <v>89</v>
      </c>
    </row>
    <row r="43" spans="1:13">
      <c r="A43" s="19" t="s">
        <v>84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22" t="s">
        <v>90</v>
      </c>
    </row>
    <row r="44" spans="1:13">
      <c r="A44" s="19" t="s">
        <v>85</v>
      </c>
      <c r="M44" s="23" t="s">
        <v>91</v>
      </c>
    </row>
    <row r="45" spans="1:13" ht="14.25">
      <c r="A45" s="20" t="s">
        <v>86</v>
      </c>
      <c r="M45" s="24" t="s">
        <v>92</v>
      </c>
    </row>
  </sheetData>
  <sheetProtection password="CC1A" sheet="1" objects="1" scenarios="1" selectLockedCells="1"/>
  <mergeCells count="10">
    <mergeCell ref="B39:M39"/>
    <mergeCell ref="A2:M2"/>
    <mergeCell ref="A13:M13"/>
    <mergeCell ref="A23:M23"/>
    <mergeCell ref="A1:M1"/>
    <mergeCell ref="B34:M34"/>
    <mergeCell ref="B35:M35"/>
    <mergeCell ref="B36:M36"/>
    <mergeCell ref="B37:M37"/>
    <mergeCell ref="B38:M38"/>
  </mergeCells>
  <phoneticPr fontId="1" type="noConversion"/>
  <hyperlinks>
    <hyperlink ref="A43" r:id="rId1"/>
    <hyperlink ref="A44" r:id="rId2"/>
    <hyperlink ref="M43" r:id="rId3"/>
    <hyperlink ref="M44" r:id="rId4"/>
  </hyperlinks>
  <pageMargins left="0.47244094488188981" right="0" top="0" bottom="0.15748031496062992" header="0.31496062992125984" footer="0.31496062992125984"/>
  <pageSetup paperSize="9" scale="72" fitToWidth="2" orientation="portrait" horizontalDpi="200" verticalDpi="200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K值计算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2015-09-10T12:26:27Z</dcterms:modified>
</cp:coreProperties>
</file>